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1"/>
  </bookViews>
  <sheets>
    <sheet name="SITUACIÓN FINANCIERA" sheetId="1" r:id="rId1"/>
    <sheet name="RESULTADOS" sheetId="2" r:id="rId2"/>
  </sheets>
  <definedNames>
    <definedName name="_xlnm.Print_Area" localSheetId="1">RESULTADOS!$B$1:$G$35</definedName>
  </definedNames>
  <calcPr calcId="125725"/>
</workbook>
</file>

<file path=xl/calcChain.xml><?xml version="1.0" encoding="utf-8"?>
<calcChain xmlns="http://schemas.openxmlformats.org/spreadsheetml/2006/main">
  <c r="E55" i="1"/>
  <c r="D55"/>
  <c r="E50"/>
  <c r="E48"/>
  <c r="D48"/>
  <c r="E39"/>
  <c r="D39"/>
  <c r="E32"/>
  <c r="D32"/>
  <c r="D33" s="1"/>
  <c r="E28"/>
  <c r="E24"/>
  <c r="D20"/>
  <c r="D19"/>
  <c r="E15"/>
  <c r="D12"/>
  <c r="D11"/>
  <c r="E25" l="1"/>
  <c r="D15"/>
  <c r="D24"/>
  <c r="E33"/>
  <c r="E40" s="1"/>
  <c r="E49" s="1"/>
  <c r="D40"/>
  <c r="D49" s="1"/>
  <c r="D25" l="1"/>
  <c r="F11" i="2" l="1"/>
  <c r="F14" s="1"/>
  <c r="F18" s="1"/>
  <c r="F20" s="1"/>
  <c r="E11"/>
  <c r="E14" s="1"/>
  <c r="E18" s="1"/>
  <c r="E20" s="1"/>
</calcChain>
</file>

<file path=xl/comments1.xml><?xml version="1.0" encoding="utf-8"?>
<comments xmlns="http://schemas.openxmlformats.org/spreadsheetml/2006/main">
  <authors>
    <author>Fernando Hoyos Muñoz</author>
  </authors>
  <commentList>
    <comment ref="B23" authorId="0">
      <text>
        <r>
          <rPr>
            <b/>
            <sz val="9"/>
            <color indexed="81"/>
            <rFont val="Tahoma"/>
            <family val="2"/>
          </rPr>
          <t xml:space="preserve">CARGOS DIFERIDOS  + Valorizacion Propiedad Planta y Equipo  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<sst xmlns="http://schemas.openxmlformats.org/spreadsheetml/2006/main" count="116" uniqueCount="91">
  <si>
    <t>SOCIEDAD TELEVISIÓN DEL PACIFICO LTDA - TELEPACIFICO</t>
  </si>
  <si>
    <t>Estado de Situación Financiera Individual</t>
  </si>
  <si>
    <t>Periodos contables terminados el 31/12/2016 y 31/12/2015</t>
  </si>
  <si>
    <t xml:space="preserve"> (Cifras en pesos colombianos)</t>
  </si>
  <si>
    <t>NOTAS</t>
  </si>
  <si>
    <t>ACTIVO</t>
  </si>
  <si>
    <t>ACTIVO CORRIENTE</t>
  </si>
  <si>
    <t>Efectivo y equivalentes al efectivo</t>
  </si>
  <si>
    <t>(11)</t>
  </si>
  <si>
    <t>Inversiones de administración de liquidez</t>
  </si>
  <si>
    <t>(12)</t>
  </si>
  <si>
    <t>Cuentas por cobrar</t>
  </si>
  <si>
    <t>(13)</t>
  </si>
  <si>
    <t>Deterioro acumulado de cuentas por cobrar</t>
  </si>
  <si>
    <t>Inventarios</t>
  </si>
  <si>
    <t>(14)</t>
  </si>
  <si>
    <t>Impuesto a las ganancias corriente</t>
  </si>
  <si>
    <t>Bienes y servicios pagados por anticipado</t>
  </si>
  <si>
    <t>Total activos corrientes</t>
  </si>
  <si>
    <t>ACTIVO NO CORRIENTE</t>
  </si>
  <si>
    <t>Propiedades, planta y equipo</t>
  </si>
  <si>
    <t>(15)</t>
  </si>
  <si>
    <t>Impuesto diferido</t>
  </si>
  <si>
    <t>Otros activos no corrientes</t>
  </si>
  <si>
    <t>Total activos no corrientes</t>
  </si>
  <si>
    <t>TOTAL ACTIVO</t>
  </si>
  <si>
    <t>PASIVOS</t>
  </si>
  <si>
    <t>PASIVOS CORRIENTES</t>
  </si>
  <si>
    <t>Cuentas por pagar</t>
  </si>
  <si>
    <t>Beneficios a los empleados</t>
  </si>
  <si>
    <t>Provisiones</t>
  </si>
  <si>
    <t>Otros pasivos</t>
  </si>
  <si>
    <t>(18)</t>
  </si>
  <si>
    <t>Total pasivos corrientes</t>
  </si>
  <si>
    <t>PASIVOS NO CORRIENTES</t>
  </si>
  <si>
    <t>Impuesto Diferido</t>
  </si>
  <si>
    <t>Total pasivos no corrientes</t>
  </si>
  <si>
    <t>TOTAL PASIVO</t>
  </si>
  <si>
    <t>PATRIMONIO</t>
  </si>
  <si>
    <t>Capital fiscal</t>
  </si>
  <si>
    <t>(20)</t>
  </si>
  <si>
    <t>Reserva</t>
  </si>
  <si>
    <t>Resultados de ejercicios anteriores</t>
  </si>
  <si>
    <t>Resultados del ejercicio</t>
  </si>
  <si>
    <t>Impactos por la transición al nuevo marco de regulación</t>
  </si>
  <si>
    <t>Otras partidas de patrimonio</t>
  </si>
  <si>
    <t>TOTAL PATRIMONIO</t>
  </si>
  <si>
    <t>TOTAL PASIVO MÁS PATRIMONIO</t>
  </si>
  <si>
    <t>Véanse las notas que acompañan a los estados contables</t>
  </si>
  <si>
    <t>Representante Legal</t>
  </si>
  <si>
    <t>Ingresos por prestación de servicios</t>
  </si>
  <si>
    <t>Costo por prestación de servicios</t>
  </si>
  <si>
    <t xml:space="preserve">Deterioro, depreciaciones, amortizaciones                       </t>
  </si>
  <si>
    <t>Utilidad bruta</t>
  </si>
  <si>
    <t>Gastos de administración y operación</t>
  </si>
  <si>
    <t xml:space="preserve">Gastos transferencias y subvenciones                            </t>
  </si>
  <si>
    <t xml:space="preserve">Otros ingresos                                                  </t>
  </si>
  <si>
    <t>(25)</t>
  </si>
  <si>
    <t xml:space="preserve">Otros gastos                                                    </t>
  </si>
  <si>
    <t>Resultado del periodo antes de impuestos</t>
  </si>
  <si>
    <t>Gasto por impuesto a las ganancias</t>
  </si>
  <si>
    <t>Resultado del periodo</t>
  </si>
  <si>
    <t xml:space="preserve">CUENTAS DE ORDEN DEUDORAS </t>
  </si>
  <si>
    <t>Derechos contingentes</t>
  </si>
  <si>
    <t>Deudoras fiscales</t>
  </si>
  <si>
    <t>Deudoras de control</t>
  </si>
  <si>
    <t>Deudoras por contra (cr)</t>
  </si>
  <si>
    <t xml:space="preserve">CUENTAS DE ORDEN ACREEDORAS </t>
  </si>
  <si>
    <t>Responsabilidades contingentes (cr)</t>
  </si>
  <si>
    <t>Acreedoras fiscales</t>
  </si>
  <si>
    <t>Acreedoras de control</t>
  </si>
  <si>
    <t>Acreedoras por contra (db)</t>
  </si>
  <si>
    <t>(2.3.8.1)</t>
  </si>
  <si>
    <t>Plan de activos Beneficios post-empleo</t>
  </si>
  <si>
    <t>(17)</t>
  </si>
  <si>
    <t>(2.3.8.2)</t>
  </si>
  <si>
    <t xml:space="preserve">Beneficios a los empleados </t>
  </si>
  <si>
    <t>(21)</t>
  </si>
  <si>
    <t>(22)</t>
  </si>
  <si>
    <t>(24)</t>
  </si>
  <si>
    <t>(2.3.11)</t>
  </si>
  <si>
    <t>2016</t>
  </si>
  <si>
    <t>2015</t>
  </si>
  <si>
    <t>Estado del Resultado Integral Individual</t>
  </si>
  <si>
    <t>-</t>
  </si>
  <si>
    <t xml:space="preserve">Subvenciones ANTV y  Ley 14 </t>
  </si>
  <si>
    <t>(16)</t>
  </si>
  <si>
    <t>Utilidad  (pérdida) operacional</t>
  </si>
  <si>
    <t>(19)</t>
  </si>
  <si>
    <t>Revisor Fiscal</t>
  </si>
  <si>
    <t xml:space="preserve">Contador 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</si>
</sst>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5.5"/>
      <color theme="1"/>
      <name val="Times New Roman"/>
      <family val="1"/>
    </font>
    <font>
      <sz val="7.5"/>
      <color theme="1"/>
      <name val="Times New Roman"/>
      <family val="1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4" fontId="10" fillId="0" borderId="0" xfId="0" applyNumberFormat="1" applyFont="1"/>
    <xf numFmtId="0" fontId="12" fillId="0" borderId="0" xfId="0" applyFont="1" applyFill="1" applyBorder="1" applyAlignment="1">
      <alignment horizontal="left" vertical="center" wrapText="1" indent="2"/>
    </xf>
    <xf numFmtId="4" fontId="12" fillId="0" borderId="7" xfId="0" applyNumberFormat="1" applyFont="1" applyFill="1" applyBorder="1" applyAlignment="1">
      <alignment horizontal="left" vertical="center" wrapText="1" indent="3"/>
    </xf>
    <xf numFmtId="0" fontId="13" fillId="0" borderId="7" xfId="0" applyFont="1" applyFill="1" applyBorder="1" applyAlignment="1">
      <alignment vertical="center" wrapText="1"/>
    </xf>
    <xf numFmtId="4" fontId="0" fillId="0" borderId="0" xfId="0" applyNumberFormat="1"/>
    <xf numFmtId="0" fontId="4" fillId="0" borderId="0" xfId="0" applyFont="1" applyFill="1" applyBorder="1" applyAlignment="1">
      <alignment horizontal="left" vertical="center" wrapText="1" indent="3"/>
    </xf>
    <xf numFmtId="0" fontId="4" fillId="0" borderId="7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 indent="1"/>
    </xf>
    <xf numFmtId="4" fontId="9" fillId="0" borderId="11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0" fillId="0" borderId="0" xfId="0"/>
    <xf numFmtId="0" fontId="10" fillId="0" borderId="0" xfId="0" applyFont="1"/>
    <xf numFmtId="0" fontId="11" fillId="0" borderId="6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wrapText="1"/>
    </xf>
    <xf numFmtId="0" fontId="12" fillId="0" borderId="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right" wrapText="1"/>
    </xf>
    <xf numFmtId="4" fontId="11" fillId="0" borderId="7" xfId="0" applyNumberFormat="1" applyFont="1" applyFill="1" applyBorder="1" applyAlignment="1">
      <alignment horizontal="right" wrapText="1"/>
    </xf>
    <xf numFmtId="4" fontId="12" fillId="0" borderId="7" xfId="0" applyNumberFormat="1" applyFont="1" applyFill="1" applyBorder="1" applyAlignment="1">
      <alignment horizontal="right" wrapText="1"/>
    </xf>
    <xf numFmtId="0" fontId="12" fillId="0" borderId="8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wrapText="1"/>
    </xf>
    <xf numFmtId="0" fontId="3" fillId="0" borderId="1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1" fillId="0" borderId="0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vertical="center" wrapText="1"/>
    </xf>
    <xf numFmtId="166" fontId="21" fillId="0" borderId="14" xfId="10" applyNumberFormat="1" applyFont="1" applyFill="1" applyBorder="1" applyAlignment="1">
      <alignment horizontal="center"/>
    </xf>
    <xf numFmtId="166" fontId="21" fillId="0" borderId="15" xfId="10" applyNumberFormat="1" applyFont="1" applyFill="1" applyBorder="1" applyAlignment="1">
      <alignment horizontal="center"/>
    </xf>
    <xf numFmtId="0" fontId="20" fillId="0" borderId="6" xfId="9" applyFont="1" applyFill="1" applyBorder="1"/>
    <xf numFmtId="0" fontId="22" fillId="0" borderId="0" xfId="9" applyFont="1" applyFill="1" applyBorder="1" applyAlignment="1">
      <alignment horizontal="center"/>
    </xf>
    <xf numFmtId="0" fontId="20" fillId="0" borderId="8" xfId="9" applyFont="1" applyFill="1" applyBorder="1"/>
    <xf numFmtId="164" fontId="11" fillId="0" borderId="9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4" fontId="4" fillId="0" borderId="4" xfId="0" quotePrefix="1" applyNumberFormat="1" applyFont="1" applyFill="1" applyBorder="1" applyAlignment="1">
      <alignment horizontal="center" vertical="center" wrapText="1"/>
    </xf>
    <xf numFmtId="41" fontId="21" fillId="0" borderId="15" xfId="1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right" wrapText="1"/>
    </xf>
    <xf numFmtId="4" fontId="16" fillId="0" borderId="7" xfId="0" applyNumberFormat="1" applyFont="1" applyFill="1" applyBorder="1" applyAlignment="1">
      <alignment horizontal="right" wrapText="1"/>
    </xf>
    <xf numFmtId="0" fontId="16" fillId="0" borderId="0" xfId="0" applyFont="1"/>
    <xf numFmtId="0" fontId="16" fillId="0" borderId="6" xfId="0" applyFont="1" applyFill="1" applyBorder="1"/>
    <xf numFmtId="4" fontId="16" fillId="0" borderId="1" xfId="0" applyNumberFormat="1" applyFont="1" applyFill="1" applyBorder="1" applyAlignment="1">
      <alignment horizontal="right" wrapText="1"/>
    </xf>
    <xf numFmtId="4" fontId="16" fillId="0" borderId="9" xfId="0" applyNumberFormat="1" applyFont="1" applyFill="1" applyBorder="1" applyAlignment="1">
      <alignment horizontal="right" wrapText="1"/>
    </xf>
    <xf numFmtId="0" fontId="15" fillId="0" borderId="6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wrapText="1"/>
    </xf>
    <xf numFmtId="4" fontId="15" fillId="0" borderId="7" xfId="0" applyNumberFormat="1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 wrapText="1"/>
    </xf>
    <xf numFmtId="4" fontId="15" fillId="0" borderId="9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4" fontId="15" fillId="0" borderId="13" xfId="0" quotePrefix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5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9" applyBorder="1" applyAlignment="1">
      <alignment horizontal="center"/>
    </xf>
    <xf numFmtId="0" fontId="2" fillId="0" borderId="1" xfId="9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5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" fontId="16" fillId="0" borderId="0" xfId="0" applyNumberFormat="1" applyFont="1"/>
    <xf numFmtId="0" fontId="17" fillId="0" borderId="0" xfId="0" applyFont="1" applyAlignment="1">
      <alignment vertic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0" xfId="0" applyFont="1"/>
    <xf numFmtId="0" fontId="23" fillId="0" borderId="0" xfId="0" applyFont="1"/>
  </cellXfs>
  <cellStyles count="12">
    <cellStyle name="Comma 2" xfId="3"/>
    <cellStyle name="Millares [0] 2" xfId="5"/>
    <cellStyle name="Millares 10" xfId="10"/>
    <cellStyle name="Millares 16" xfId="6"/>
    <cellStyle name="Millares 2" xfId="1"/>
    <cellStyle name="Millares 3" xfId="8"/>
    <cellStyle name="Millares 4" xfId="7"/>
    <cellStyle name="Normal" xfId="0" builtinId="0"/>
    <cellStyle name="Normal 2" xfId="2"/>
    <cellStyle name="Normal 2 2" xfId="11"/>
    <cellStyle name="Normal 3" xfId="4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opLeftCell="A49" workbookViewId="0">
      <selection activeCell="I68" sqref="I68"/>
    </sheetView>
  </sheetViews>
  <sheetFormatPr baseColWidth="10" defaultRowHeight="15"/>
  <cols>
    <col min="1" max="1" width="11.42578125" style="24"/>
    <col min="2" max="2" width="33" style="24" customWidth="1"/>
    <col min="3" max="3" width="8.42578125" style="86" bestFit="1" customWidth="1"/>
    <col min="4" max="4" width="19.140625" style="24" customWidth="1"/>
    <col min="5" max="5" width="20.42578125" style="24" customWidth="1"/>
    <col min="6" max="6" width="14.42578125" style="24" bestFit="1" customWidth="1"/>
    <col min="7" max="7" width="13" style="24" bestFit="1" customWidth="1"/>
    <col min="8" max="8" width="11.7109375" style="24" bestFit="1" customWidth="1"/>
    <col min="9" max="9" width="11.42578125" style="24"/>
    <col min="10" max="10" width="11.7109375" style="24" bestFit="1" customWidth="1"/>
    <col min="11" max="16384" width="11.42578125" style="24"/>
  </cols>
  <sheetData>
    <row r="1" spans="2:8">
      <c r="B1" s="94" t="s">
        <v>0</v>
      </c>
      <c r="C1" s="95"/>
      <c r="D1" s="95"/>
      <c r="E1" s="96"/>
    </row>
    <row r="2" spans="2:8">
      <c r="B2" s="99" t="s">
        <v>1</v>
      </c>
      <c r="C2" s="100"/>
      <c r="D2" s="100"/>
      <c r="E2" s="101"/>
    </row>
    <row r="3" spans="2:8">
      <c r="B3" s="102" t="s">
        <v>2</v>
      </c>
      <c r="C3" s="103"/>
      <c r="D3" s="103"/>
      <c r="E3" s="104"/>
    </row>
    <row r="4" spans="2:8" ht="15.75" thickBot="1">
      <c r="B4" s="102" t="s">
        <v>3</v>
      </c>
      <c r="C4" s="103"/>
      <c r="D4" s="103"/>
      <c r="E4" s="104"/>
    </row>
    <row r="5" spans="2:8" ht="15.75" thickBot="1">
      <c r="B5" s="10"/>
      <c r="C5" s="74" t="s">
        <v>4</v>
      </c>
      <c r="D5" s="49" t="s">
        <v>81</v>
      </c>
      <c r="E5" s="49" t="s">
        <v>82</v>
      </c>
    </row>
    <row r="6" spans="2:8">
      <c r="B6" s="35"/>
      <c r="C6" s="97"/>
      <c r="D6" s="11"/>
      <c r="E6" s="12"/>
    </row>
    <row r="7" spans="2:8">
      <c r="B7" s="13" t="s">
        <v>5</v>
      </c>
      <c r="C7" s="98"/>
      <c r="D7" s="14"/>
      <c r="E7" s="15"/>
    </row>
    <row r="8" spans="2:8">
      <c r="B8" s="28" t="s">
        <v>6</v>
      </c>
      <c r="C8" s="75"/>
      <c r="D8" s="48"/>
      <c r="E8" s="16"/>
    </row>
    <row r="9" spans="2:8" s="25" customFormat="1" ht="11.25">
      <c r="B9" s="26" t="s">
        <v>7</v>
      </c>
      <c r="C9" s="73" t="s">
        <v>8</v>
      </c>
      <c r="D9" s="27">
        <v>2012000162.8599997</v>
      </c>
      <c r="E9" s="31">
        <v>2760688776.3000002</v>
      </c>
    </row>
    <row r="10" spans="2:8" s="25" customFormat="1" ht="11.25">
      <c r="B10" s="26" t="s">
        <v>9</v>
      </c>
      <c r="C10" s="73" t="s">
        <v>10</v>
      </c>
      <c r="D10" s="27">
        <v>4044171604.8400002</v>
      </c>
      <c r="E10" s="31">
        <v>4561040138.8999996</v>
      </c>
      <c r="G10" s="1"/>
    </row>
    <row r="11" spans="2:8" s="25" customFormat="1" ht="11.25">
      <c r="B11" s="26" t="s">
        <v>11</v>
      </c>
      <c r="C11" s="73" t="s">
        <v>12</v>
      </c>
      <c r="D11" s="27">
        <f>4004967827.1+775844785.97</f>
        <v>4780812613.0699997</v>
      </c>
      <c r="E11" s="31">
        <v>4697143894.7400007</v>
      </c>
    </row>
    <row r="12" spans="2:8" s="25" customFormat="1" ht="11.25">
      <c r="B12" s="26" t="s">
        <v>13</v>
      </c>
      <c r="C12" s="73" t="s">
        <v>12</v>
      </c>
      <c r="D12" s="27">
        <f>-1095571239.98+201585415.01</f>
        <v>-893985824.97000003</v>
      </c>
      <c r="E12" s="31">
        <v>-1009123067.960583</v>
      </c>
    </row>
    <row r="13" spans="2:8" s="25" customFormat="1" ht="11.25">
      <c r="B13" s="26" t="s">
        <v>14</v>
      </c>
      <c r="C13" s="73" t="s">
        <v>15</v>
      </c>
      <c r="D13" s="27">
        <v>340211.86</v>
      </c>
      <c r="E13" s="31">
        <v>70518661.069999993</v>
      </c>
    </row>
    <row r="14" spans="2:8" s="25" customFormat="1" ht="11.25">
      <c r="B14" s="26" t="s">
        <v>17</v>
      </c>
      <c r="C14" s="76" t="s">
        <v>72</v>
      </c>
      <c r="D14" s="27">
        <v>126004093.69</v>
      </c>
      <c r="E14" s="31">
        <v>111835245.55</v>
      </c>
    </row>
    <row r="15" spans="2:8" s="25" customFormat="1" ht="11.25">
      <c r="B15" s="28" t="s">
        <v>18</v>
      </c>
      <c r="C15" s="77"/>
      <c r="D15" s="30">
        <f>SUM(D9:D14)</f>
        <v>10069342861.350002</v>
      </c>
      <c r="E15" s="32">
        <f>SUM(E9:E14)</f>
        <v>11192103648.599417</v>
      </c>
    </row>
    <row r="16" spans="2:8" s="25" customFormat="1" ht="11.25">
      <c r="B16" s="28"/>
      <c r="C16" s="77"/>
      <c r="D16" s="2"/>
      <c r="E16" s="3"/>
      <c r="G16" s="1"/>
      <c r="H16" s="1"/>
    </row>
    <row r="17" spans="2:10" s="25" customFormat="1" ht="17.25" customHeight="1">
      <c r="B17" s="28" t="s">
        <v>19</v>
      </c>
      <c r="C17" s="77"/>
      <c r="D17" s="29"/>
      <c r="E17" s="4"/>
      <c r="G17" s="1"/>
      <c r="H17" s="1"/>
    </row>
    <row r="18" spans="2:10" s="25" customFormat="1" ht="17.25" customHeight="1">
      <c r="B18" s="26" t="s">
        <v>20</v>
      </c>
      <c r="C18" s="73" t="s">
        <v>21</v>
      </c>
      <c r="D18" s="27">
        <v>15612857044.549999</v>
      </c>
      <c r="E18" s="31">
        <v>16898195826.82</v>
      </c>
      <c r="G18" s="1"/>
      <c r="H18" s="1"/>
    </row>
    <row r="19" spans="2:10" s="25" customFormat="1" ht="17.25" customHeight="1">
      <c r="B19" s="26" t="s">
        <v>11</v>
      </c>
      <c r="C19" s="73" t="s">
        <v>12</v>
      </c>
      <c r="D19" s="27">
        <f>775844785.97+184638905</f>
        <v>960483690.97000003</v>
      </c>
      <c r="E19" s="31">
        <v>772768374.97000003</v>
      </c>
      <c r="G19" s="1"/>
      <c r="H19" s="1"/>
    </row>
    <row r="20" spans="2:10" s="25" customFormat="1" ht="17.25" customHeight="1">
      <c r="B20" s="26" t="s">
        <v>13</v>
      </c>
      <c r="C20" s="73" t="s">
        <v>12</v>
      </c>
      <c r="D20" s="27">
        <f>-758898275.96-201585415.01</f>
        <v>-960483690.97000003</v>
      </c>
      <c r="E20" s="31">
        <v>-772768374.97000003</v>
      </c>
      <c r="G20" s="1"/>
      <c r="H20" s="1"/>
      <c r="J20" s="1"/>
    </row>
    <row r="21" spans="2:10" s="25" customFormat="1" ht="17.25" customHeight="1">
      <c r="B21" s="26" t="s">
        <v>73</v>
      </c>
      <c r="C21" s="73" t="s">
        <v>74</v>
      </c>
      <c r="D21" s="27">
        <v>1942310114.8599999</v>
      </c>
      <c r="E21" s="31">
        <v>1791146819.5999999</v>
      </c>
      <c r="G21" s="1"/>
      <c r="H21" s="1"/>
    </row>
    <row r="22" spans="2:10" s="25" customFormat="1" ht="17.25" customHeight="1">
      <c r="B22" s="26" t="s">
        <v>22</v>
      </c>
      <c r="C22" s="73" t="s">
        <v>88</v>
      </c>
      <c r="D22" s="27">
        <v>3122991140.4299998</v>
      </c>
      <c r="E22" s="31">
        <v>4104542065.9748201</v>
      </c>
    </row>
    <row r="23" spans="2:10" s="25" customFormat="1" ht="17.25" customHeight="1">
      <c r="B23" s="26" t="s">
        <v>23</v>
      </c>
      <c r="C23" s="78" t="s">
        <v>75</v>
      </c>
      <c r="D23" s="38">
        <v>0</v>
      </c>
      <c r="E23" s="31">
        <v>2492129.06</v>
      </c>
      <c r="G23" s="1"/>
    </row>
    <row r="24" spans="2:10" s="25" customFormat="1" ht="17.25" customHeight="1" thickBot="1">
      <c r="B24" s="33" t="s">
        <v>24</v>
      </c>
      <c r="C24" s="79"/>
      <c r="D24" s="30">
        <f>SUM(D18:D23)</f>
        <v>20678158299.84</v>
      </c>
      <c r="E24" s="32">
        <f>SUM(E18:E23)</f>
        <v>22796376841.454823</v>
      </c>
    </row>
    <row r="25" spans="2:10" ht="15.75" thickBot="1">
      <c r="B25" s="17" t="s">
        <v>25</v>
      </c>
      <c r="C25" s="80"/>
      <c r="D25" s="18">
        <f>+D24+D15</f>
        <v>30747501161.190002</v>
      </c>
      <c r="E25" s="19">
        <f>+E24+E15</f>
        <v>33988480490.054237</v>
      </c>
    </row>
    <row r="26" spans="2:10">
      <c r="B26" s="28" t="s">
        <v>26</v>
      </c>
      <c r="C26" s="75"/>
      <c r="D26" s="48"/>
      <c r="E26" s="16"/>
    </row>
    <row r="27" spans="2:10">
      <c r="B27" s="28" t="s">
        <v>27</v>
      </c>
      <c r="C27" s="81"/>
      <c r="D27" s="21"/>
      <c r="E27" s="22"/>
    </row>
    <row r="28" spans="2:10">
      <c r="B28" s="26" t="s">
        <v>28</v>
      </c>
      <c r="C28" s="73" t="s">
        <v>86</v>
      </c>
      <c r="D28" s="27">
        <v>1138506484.3</v>
      </c>
      <c r="E28" s="31">
        <f>1059936547.38+206402850</f>
        <v>1266339397.3800001</v>
      </c>
    </row>
    <row r="29" spans="2:10">
      <c r="B29" s="26" t="s">
        <v>16</v>
      </c>
      <c r="C29" s="73" t="s">
        <v>40</v>
      </c>
      <c r="D29" s="27">
        <v>327305953.99000001</v>
      </c>
      <c r="E29" s="31">
        <v>400452892.36000001</v>
      </c>
    </row>
    <row r="30" spans="2:10">
      <c r="B30" s="26" t="s">
        <v>29</v>
      </c>
      <c r="C30" s="73" t="s">
        <v>74</v>
      </c>
      <c r="D30" s="27">
        <v>441740482</v>
      </c>
      <c r="E30" s="31">
        <v>345342703</v>
      </c>
    </row>
    <row r="31" spans="2:10">
      <c r="B31" s="26" t="s">
        <v>30</v>
      </c>
      <c r="C31" s="73" t="s">
        <v>32</v>
      </c>
      <c r="D31" s="38">
        <v>0</v>
      </c>
      <c r="E31" s="31">
        <v>371008150</v>
      </c>
    </row>
    <row r="32" spans="2:10">
      <c r="B32" s="26" t="s">
        <v>31</v>
      </c>
      <c r="C32" s="73" t="s">
        <v>88</v>
      </c>
      <c r="D32" s="27">
        <f>2219657604.95-2181188035.95</f>
        <v>38469569</v>
      </c>
      <c r="E32" s="31">
        <f>303165539.7-206402850</f>
        <v>96762689.699999988</v>
      </c>
    </row>
    <row r="33" spans="2:6">
      <c r="B33" s="28" t="s">
        <v>33</v>
      </c>
      <c r="C33" s="75"/>
      <c r="D33" s="30">
        <f>SUM(D28:D32)</f>
        <v>1946022489.29</v>
      </c>
      <c r="E33" s="32">
        <f>SUM(E28:E32)</f>
        <v>2479905832.4400001</v>
      </c>
    </row>
    <row r="34" spans="2:6">
      <c r="B34" s="20"/>
      <c r="C34" s="75"/>
      <c r="D34" s="6"/>
      <c r="E34" s="7"/>
    </row>
    <row r="35" spans="2:6">
      <c r="B35" s="28" t="s">
        <v>34</v>
      </c>
      <c r="C35" s="82"/>
      <c r="D35" s="8"/>
      <c r="E35" s="9"/>
    </row>
    <row r="36" spans="2:6">
      <c r="B36" s="26" t="s">
        <v>76</v>
      </c>
      <c r="C36" s="73" t="s">
        <v>74</v>
      </c>
      <c r="D36" s="27">
        <v>1938047882</v>
      </c>
      <c r="E36" s="31">
        <v>1574539721</v>
      </c>
    </row>
    <row r="37" spans="2:6">
      <c r="B37" s="26" t="s">
        <v>30</v>
      </c>
      <c r="C37" s="73" t="s">
        <v>32</v>
      </c>
      <c r="D37" s="27">
        <v>409588159.86000001</v>
      </c>
      <c r="E37" s="31">
        <v>387325531.19</v>
      </c>
    </row>
    <row r="38" spans="2:6">
      <c r="B38" s="26" t="s">
        <v>35</v>
      </c>
      <c r="C38" s="73" t="s">
        <v>40</v>
      </c>
      <c r="D38" s="27">
        <v>2181188035.9499998</v>
      </c>
      <c r="E38" s="31">
        <v>3087819772.4347301</v>
      </c>
    </row>
    <row r="39" spans="2:6" ht="15.75" thickBot="1">
      <c r="B39" s="28" t="s">
        <v>36</v>
      </c>
      <c r="C39" s="75"/>
      <c r="D39" s="30">
        <f>SUM(D36:D38)</f>
        <v>4528824077.8099995</v>
      </c>
      <c r="E39" s="32">
        <f>SUM(E36:E38)</f>
        <v>5049685024.6247301</v>
      </c>
    </row>
    <row r="40" spans="2:6" ht="15.75" thickBot="1">
      <c r="B40" s="23" t="s">
        <v>37</v>
      </c>
      <c r="C40" s="80"/>
      <c r="D40" s="18">
        <f>+D33+D39</f>
        <v>6474846567.0999994</v>
      </c>
      <c r="E40" s="19">
        <f>+E33+E39</f>
        <v>7529590857.0647297</v>
      </c>
    </row>
    <row r="41" spans="2:6">
      <c r="B41" s="28" t="s">
        <v>38</v>
      </c>
      <c r="C41" s="75"/>
      <c r="D41" s="48"/>
      <c r="E41" s="16"/>
    </row>
    <row r="42" spans="2:6">
      <c r="B42" s="26" t="s">
        <v>39</v>
      </c>
      <c r="C42" s="73" t="s">
        <v>77</v>
      </c>
      <c r="D42" s="27">
        <v>5761155436.6000004</v>
      </c>
      <c r="E42" s="31">
        <v>5761155436.6000004</v>
      </c>
    </row>
    <row r="43" spans="2:6">
      <c r="B43" s="26" t="s">
        <v>41</v>
      </c>
      <c r="C43" s="83"/>
      <c r="D43" s="27">
        <v>18122761124.91</v>
      </c>
      <c r="E43" s="31">
        <v>19934882061.810001</v>
      </c>
    </row>
    <row r="44" spans="2:6">
      <c r="B44" s="26" t="s">
        <v>42</v>
      </c>
      <c r="C44" s="75"/>
      <c r="D44" s="27">
        <v>-400512896.18000001</v>
      </c>
      <c r="E44" s="39">
        <v>0</v>
      </c>
    </row>
    <row r="45" spans="2:6">
      <c r="B45" s="26" t="s">
        <v>43</v>
      </c>
      <c r="C45" s="75"/>
      <c r="D45" s="27">
        <v>-1939160182.95</v>
      </c>
      <c r="E45" s="31">
        <v>-2212633833.0799999</v>
      </c>
    </row>
    <row r="46" spans="2:6" ht="22.5">
      <c r="B46" s="26" t="s">
        <v>44</v>
      </c>
      <c r="C46" s="73" t="s">
        <v>77</v>
      </c>
      <c r="D46" s="27">
        <v>2980893262.5100002</v>
      </c>
      <c r="E46" s="31">
        <v>2980893262.5100002</v>
      </c>
    </row>
    <row r="47" spans="2:6" ht="15.75" thickBot="1">
      <c r="B47" s="26" t="s">
        <v>45</v>
      </c>
      <c r="C47" s="83"/>
      <c r="D47" s="27">
        <v>-252482150.80000001</v>
      </c>
      <c r="E47" s="31">
        <v>-5407294.8499999996</v>
      </c>
      <c r="F47" s="5"/>
    </row>
    <row r="48" spans="2:6" ht="15.75" thickBot="1">
      <c r="B48" s="23" t="s">
        <v>46</v>
      </c>
      <c r="C48" s="80"/>
      <c r="D48" s="18">
        <f>SUM(D42:D47)</f>
        <v>24272654594.09</v>
      </c>
      <c r="E48" s="19">
        <f>SUM(E42:E47)</f>
        <v>26458889632.990005</v>
      </c>
    </row>
    <row r="49" spans="2:5" ht="15.75" thickBot="1">
      <c r="B49" s="23" t="s">
        <v>47</v>
      </c>
      <c r="C49" s="80"/>
      <c r="D49" s="18">
        <f>+D40+D48</f>
        <v>30747501161.189999</v>
      </c>
      <c r="E49" s="19">
        <f>+E48+E40</f>
        <v>33988480490.054733</v>
      </c>
    </row>
    <row r="50" spans="2:5">
      <c r="B50" s="40" t="s">
        <v>62</v>
      </c>
      <c r="C50" s="73" t="s">
        <v>78</v>
      </c>
      <c r="D50" s="50" t="s">
        <v>84</v>
      </c>
      <c r="E50" s="42">
        <f>+E54-E53-E52-E51</f>
        <v>0</v>
      </c>
    </row>
    <row r="51" spans="2:5">
      <c r="B51" s="43" t="s">
        <v>63</v>
      </c>
      <c r="C51" s="44"/>
      <c r="D51" s="27">
        <v>851609857</v>
      </c>
      <c r="E51" s="39">
        <v>1263707094</v>
      </c>
    </row>
    <row r="52" spans="2:5">
      <c r="B52" s="43" t="s">
        <v>64</v>
      </c>
      <c r="C52" s="44"/>
      <c r="D52" s="27">
        <v>760388620.22000003</v>
      </c>
      <c r="E52" s="39">
        <v>760388620.22000003</v>
      </c>
    </row>
    <row r="53" spans="2:5">
      <c r="B53" s="43" t="s">
        <v>65</v>
      </c>
      <c r="C53" s="44"/>
      <c r="D53" s="27">
        <v>11516735217.629999</v>
      </c>
      <c r="E53" s="39">
        <v>11019742892.200001</v>
      </c>
    </row>
    <row r="54" spans="2:5">
      <c r="B54" s="43" t="s">
        <v>66</v>
      </c>
      <c r="C54" s="44"/>
      <c r="D54" s="27">
        <v>13128733694.85</v>
      </c>
      <c r="E54" s="39">
        <v>13043838606.42</v>
      </c>
    </row>
    <row r="55" spans="2:5">
      <c r="B55" s="28" t="s">
        <v>67</v>
      </c>
      <c r="C55" s="73" t="s">
        <v>78</v>
      </c>
      <c r="D55" s="41">
        <f>+D56+D57+D58+D59</f>
        <v>0</v>
      </c>
      <c r="E55" s="42">
        <f>+E56+E57+E58+E59</f>
        <v>0</v>
      </c>
    </row>
    <row r="56" spans="2:5">
      <c r="B56" s="43" t="s">
        <v>68</v>
      </c>
      <c r="C56" s="84"/>
      <c r="D56" s="27">
        <v>-312861753.14999998</v>
      </c>
      <c r="E56" s="39">
        <v>-775446892.14999998</v>
      </c>
    </row>
    <row r="57" spans="2:5">
      <c r="B57" s="43" t="s">
        <v>69</v>
      </c>
      <c r="C57" s="84"/>
      <c r="D57" s="27">
        <v>-4742172584.5200005</v>
      </c>
      <c r="E57" s="39">
        <v>-4742172584.5200005</v>
      </c>
    </row>
    <row r="58" spans="2:5">
      <c r="B58" s="43" t="s">
        <v>70</v>
      </c>
      <c r="C58" s="84"/>
      <c r="D58" s="27">
        <v>176539572</v>
      </c>
      <c r="E58" s="39">
        <v>176539572</v>
      </c>
    </row>
    <row r="59" spans="2:5" ht="15.75" thickBot="1">
      <c r="B59" s="45" t="s">
        <v>71</v>
      </c>
      <c r="C59" s="85"/>
      <c r="D59" s="34">
        <v>4878494765.6700001</v>
      </c>
      <c r="E59" s="46">
        <v>5341079904.6700001</v>
      </c>
    </row>
    <row r="60" spans="2:5">
      <c r="D60" s="5"/>
      <c r="E60" s="5"/>
    </row>
    <row r="61" spans="2:5">
      <c r="B61" s="93" t="s">
        <v>48</v>
      </c>
      <c r="C61" s="93"/>
      <c r="D61" s="93"/>
    </row>
    <row r="65" spans="1:6">
      <c r="A65" s="36"/>
      <c r="C65" s="87"/>
      <c r="E65" s="36"/>
    </row>
    <row r="66" spans="1:6">
      <c r="A66" s="36" t="s">
        <v>49</v>
      </c>
      <c r="B66" s="119"/>
      <c r="C66" s="87" t="s">
        <v>90</v>
      </c>
      <c r="D66" s="119"/>
      <c r="E66" s="71" t="s">
        <v>89</v>
      </c>
      <c r="F66" s="119"/>
    </row>
    <row r="67" spans="1:6">
      <c r="A67" s="47"/>
      <c r="C67" s="88"/>
      <c r="E67" s="37"/>
    </row>
    <row r="68" spans="1:6">
      <c r="E68" s="72"/>
    </row>
    <row r="69" spans="1:6">
      <c r="E69" s="72"/>
    </row>
  </sheetData>
  <mergeCells count="6">
    <mergeCell ref="B61:D61"/>
    <mergeCell ref="B1:E1"/>
    <mergeCell ref="C6:C7"/>
    <mergeCell ref="B2:E2"/>
    <mergeCell ref="B3:E3"/>
    <mergeCell ref="B4:E4"/>
  </mergeCells>
  <printOptions horizontalCentered="1" verticalCentered="1"/>
  <pageMargins left="0.9055118110236221" right="0.70866141732283472" top="0.15748031496062992" bottom="0.15748031496062992" header="0.31496062992125984" footer="0.31496062992125984"/>
  <pageSetup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5"/>
  <sheetViews>
    <sheetView tabSelected="1" workbookViewId="0">
      <selection activeCell="J15" sqref="J15"/>
    </sheetView>
  </sheetViews>
  <sheetFormatPr baseColWidth="10" defaultRowHeight="11.25"/>
  <cols>
    <col min="1" max="2" width="11.42578125" style="54"/>
    <col min="3" max="3" width="30.140625" style="54" customWidth="1"/>
    <col min="4" max="4" width="17.5703125" style="54" customWidth="1"/>
    <col min="5" max="5" width="15.5703125" style="54" customWidth="1"/>
    <col min="6" max="6" width="18.42578125" style="54" customWidth="1"/>
    <col min="7" max="7" width="2.140625" style="54" customWidth="1"/>
    <col min="8" max="8" width="18.140625" style="54" customWidth="1"/>
    <col min="9" max="9" width="1.5703125" style="54" customWidth="1"/>
    <col min="10" max="10" width="14.5703125" style="54" customWidth="1"/>
    <col min="11" max="16384" width="11.42578125" style="54"/>
  </cols>
  <sheetData>
    <row r="1" spans="3:6">
      <c r="C1" s="106" t="s">
        <v>0</v>
      </c>
      <c r="D1" s="107"/>
      <c r="E1" s="107"/>
      <c r="F1" s="108"/>
    </row>
    <row r="2" spans="3:6">
      <c r="C2" s="109" t="s">
        <v>83</v>
      </c>
      <c r="D2" s="110"/>
      <c r="E2" s="110"/>
      <c r="F2" s="111"/>
    </row>
    <row r="3" spans="3:6">
      <c r="C3" s="112" t="s">
        <v>2</v>
      </c>
      <c r="D3" s="113"/>
      <c r="E3" s="113"/>
      <c r="F3" s="114"/>
    </row>
    <row r="4" spans="3:6" ht="12" thickBot="1">
      <c r="C4" s="115" t="s">
        <v>3</v>
      </c>
      <c r="D4" s="116"/>
      <c r="E4" s="116"/>
      <c r="F4" s="117"/>
    </row>
    <row r="5" spans="3:6" ht="33.75" customHeight="1" thickBot="1">
      <c r="C5" s="66"/>
      <c r="D5" s="67" t="s">
        <v>4</v>
      </c>
      <c r="E5" s="68" t="s">
        <v>81</v>
      </c>
      <c r="F5" s="68" t="s">
        <v>82</v>
      </c>
    </row>
    <row r="6" spans="3:6">
      <c r="C6" s="66"/>
      <c r="D6" s="69"/>
      <c r="E6" s="69"/>
      <c r="F6" s="70"/>
    </row>
    <row r="7" spans="3:6">
      <c r="C7" s="51" t="s">
        <v>50</v>
      </c>
      <c r="D7" s="89" t="s">
        <v>79</v>
      </c>
      <c r="E7" s="52">
        <v>10590752077.74</v>
      </c>
      <c r="F7" s="53">
        <v>11683471863.66</v>
      </c>
    </row>
    <row r="8" spans="3:6" ht="33.75" customHeight="1">
      <c r="C8" s="51" t="s">
        <v>85</v>
      </c>
      <c r="D8" s="90"/>
      <c r="E8" s="52">
        <v>10002325476.629999</v>
      </c>
      <c r="F8" s="53">
        <v>7027607062.1199999</v>
      </c>
    </row>
    <row r="9" spans="3:6">
      <c r="C9" s="51" t="s">
        <v>51</v>
      </c>
      <c r="D9" s="90"/>
      <c r="E9" s="52">
        <v>-14711798839.529999</v>
      </c>
      <c r="F9" s="53">
        <v>-12876819657.09</v>
      </c>
    </row>
    <row r="10" spans="3:6" ht="12" thickBot="1">
      <c r="C10" s="55" t="s">
        <v>52</v>
      </c>
      <c r="D10" s="91"/>
      <c r="E10" s="56">
        <v>-2924885479.7400002</v>
      </c>
      <c r="F10" s="57">
        <v>-3994752870.3699999</v>
      </c>
    </row>
    <row r="11" spans="3:6">
      <c r="C11" s="58" t="s">
        <v>53</v>
      </c>
      <c r="D11" s="90"/>
      <c r="E11" s="59">
        <f>SUM(E7:E10)</f>
        <v>2956393235.0999999</v>
      </c>
      <c r="F11" s="60">
        <f>SUM(F7:F10)</f>
        <v>1839506398.3199987</v>
      </c>
    </row>
    <row r="12" spans="3:6">
      <c r="C12" s="51" t="s">
        <v>54</v>
      </c>
      <c r="D12" s="89" t="s">
        <v>57</v>
      </c>
      <c r="E12" s="52">
        <v>-4934395633.6599998</v>
      </c>
      <c r="F12" s="53">
        <v>-4508463140.4200001</v>
      </c>
    </row>
    <row r="13" spans="3:6" ht="33.75" customHeight="1">
      <c r="C13" s="51" t="s">
        <v>55</v>
      </c>
      <c r="D13" s="90"/>
      <c r="E13" s="52">
        <v>-70856413.099999994</v>
      </c>
      <c r="F13" s="53">
        <v>-9421999.9000000004</v>
      </c>
    </row>
    <row r="14" spans="3:6" ht="23.25" customHeight="1" thickBot="1">
      <c r="C14" s="58" t="s">
        <v>87</v>
      </c>
      <c r="D14" s="90"/>
      <c r="E14" s="61">
        <f>SUM(E11:E13)</f>
        <v>-2048858811.6599998</v>
      </c>
      <c r="F14" s="62">
        <f>SUM(F11:F13)</f>
        <v>-2678378742.0000014</v>
      </c>
    </row>
    <row r="15" spans="3:6" ht="22.5" customHeight="1">
      <c r="C15" s="51"/>
      <c r="D15" s="90"/>
      <c r="E15" s="52"/>
      <c r="F15" s="53"/>
    </row>
    <row r="16" spans="3:6">
      <c r="C16" s="51" t="s">
        <v>56</v>
      </c>
      <c r="D16" s="89" t="s">
        <v>57</v>
      </c>
      <c r="E16" s="52">
        <v>885359211.02999997</v>
      </c>
      <c r="F16" s="53">
        <v>807195294.55999994</v>
      </c>
    </row>
    <row r="17" spans="2:9" ht="12" thickBot="1">
      <c r="C17" s="51" t="s">
        <v>58</v>
      </c>
      <c r="D17" s="89" t="s">
        <v>57</v>
      </c>
      <c r="E17" s="56">
        <v>-330571408.94</v>
      </c>
      <c r="F17" s="57">
        <v>-73613310.079999998</v>
      </c>
    </row>
    <row r="18" spans="2:9" ht="22.5">
      <c r="C18" s="58" t="s">
        <v>59</v>
      </c>
      <c r="D18" s="90"/>
      <c r="E18" s="59">
        <f>SUM(E14:E17)</f>
        <v>-1494071009.5699999</v>
      </c>
      <c r="F18" s="60">
        <f>SUM(F14:F17)</f>
        <v>-1944796757.5200014</v>
      </c>
    </row>
    <row r="19" spans="2:9" ht="12" thickBot="1">
      <c r="C19" s="63" t="s">
        <v>60</v>
      </c>
      <c r="D19" s="89" t="s">
        <v>80</v>
      </c>
      <c r="E19" s="56">
        <v>-445089173.38</v>
      </c>
      <c r="F19" s="57">
        <v>-267837075.56</v>
      </c>
    </row>
    <row r="20" spans="2:9" ht="12" thickBot="1">
      <c r="C20" s="64" t="s">
        <v>61</v>
      </c>
      <c r="D20" s="65"/>
      <c r="E20" s="61">
        <f>SUM(E18:E19)</f>
        <v>-1939160182.9499998</v>
      </c>
      <c r="F20" s="62">
        <f>SUM(F18:F19)</f>
        <v>-2212633833.0800014</v>
      </c>
    </row>
    <row r="23" spans="2:9">
      <c r="H23" s="92"/>
    </row>
    <row r="27" spans="2:9">
      <c r="B27" s="105" t="s">
        <v>48</v>
      </c>
      <c r="C27" s="105"/>
      <c r="D27" s="105"/>
    </row>
    <row r="30" spans="2:9">
      <c r="H30" s="37"/>
      <c r="I30" s="37"/>
    </row>
    <row r="33" spans="2:6">
      <c r="B33" s="71"/>
      <c r="D33" s="71"/>
      <c r="F33" s="71"/>
    </row>
    <row r="34" spans="2:6">
      <c r="B34" s="71" t="s">
        <v>49</v>
      </c>
      <c r="C34" s="118"/>
      <c r="D34" s="71" t="s">
        <v>90</v>
      </c>
      <c r="E34" s="118"/>
      <c r="F34" s="71" t="s">
        <v>89</v>
      </c>
    </row>
    <row r="35" spans="2:6">
      <c r="B35" s="37"/>
      <c r="D35" s="37"/>
      <c r="F35" s="37"/>
    </row>
  </sheetData>
  <mergeCells count="5">
    <mergeCell ref="B27:D27"/>
    <mergeCell ref="C1:F1"/>
    <mergeCell ref="C2:F2"/>
    <mergeCell ref="C3:F3"/>
    <mergeCell ref="C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SITUACIÓN FINANCIERA</vt:lpstr>
      <vt:lpstr>RESULTADOS</vt:lpstr>
      <vt:lpstr>RESULTADOS!Área_de_impresión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Hoyos Muñoz</dc:creator>
  <cp:lastModifiedBy>fincon</cp:lastModifiedBy>
  <cp:lastPrinted>2017-03-13T21:20:17Z</cp:lastPrinted>
  <dcterms:created xsi:type="dcterms:W3CDTF">2017-02-14T23:14:10Z</dcterms:created>
  <dcterms:modified xsi:type="dcterms:W3CDTF">2018-02-14T15:26:29Z</dcterms:modified>
</cp:coreProperties>
</file>